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<sst xmlns="http://schemas.openxmlformats.org/spreadsheetml/2006/main" count="65" uniqueCount="35">
  <si>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</si>
  <si>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</si>
  <si>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</si>
  <si>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</si>
  <si>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</si>
  <si>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</si>
  <si>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</si>
  <si>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</si>
  <si>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</si>
  <si>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</si>
  <si>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</si>
  <si>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</si>
  <si>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</si>
  <si>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</si>
  <si>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</si>
  <si>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</si>
  <si>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</si>
  <si>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</si>
  <si>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</si>
  <si>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</si>
  <si>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</si>
  <si>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</si>
  <si>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</si>
  <si>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</si>
  <si>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</si>
  <si>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</si>
  <si>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</si>
  <si>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</si>
  <si>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</si>
  <si>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</si>
  <si>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</si>
  <si>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</si>
  <si>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</si>
  <si>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заболеваемости ИППП по Ханты-Мансийскому автономному округу-Югре                         за январь - июнь  2018 - 2019 гг.</t>
  </si>
  <si>
    <t xml:space="preserve">Главный внештатный специалист 
по дерматовенерологии  и косметологии
Депздрава Югры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</si>
</sst>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4">
      <selection activeCell="L15" sqref="L15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8.25390625" style="0" customWidth="1"/>
    <col min="4" max="4" width="7.375" style="0" customWidth="1"/>
    <col min="5" max="5" width="9.75390625" style="0" customWidth="1"/>
    <col min="6" max="6" width="8.25390625" style="0" customWidth="1"/>
    <col min="7" max="7" width="6.375" style="0" customWidth="1"/>
    <col min="8" max="8" width="7.375" style="0" customWidth="1"/>
    <col min="9" max="9" width="6.875" style="0" customWidth="1"/>
    <col min="10" max="10" width="6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51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7" t="s">
        <v>33</v>
      </c>
      <c r="B5" s="48"/>
      <c r="C5" s="48"/>
      <c r="D5" s="48"/>
      <c r="E5" s="48"/>
      <c r="F5" s="48"/>
      <c r="G5" s="49"/>
      <c r="H5" s="49"/>
      <c r="I5" s="49"/>
      <c r="J5" s="49"/>
      <c r="K5" s="50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5" t="s">
        <v>25</v>
      </c>
      <c r="B6" s="44" t="s">
        <v>29</v>
      </c>
      <c r="C6" s="44"/>
      <c r="D6" s="44"/>
      <c r="E6" s="44"/>
      <c r="F6" s="33"/>
      <c r="G6" s="44" t="s">
        <v>30</v>
      </c>
      <c r="H6" s="44"/>
      <c r="I6" s="44"/>
      <c r="J6" s="44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6"/>
      <c r="B7" s="44">
        <v>2018</v>
      </c>
      <c r="C7" s="44"/>
      <c r="D7" s="44">
        <v>2019</v>
      </c>
      <c r="E7" s="44"/>
      <c r="F7" s="33"/>
      <c r="G7" s="44">
        <v>2018</v>
      </c>
      <c r="H7" s="44"/>
      <c r="I7" s="44">
        <v>2019</v>
      </c>
      <c r="J7" s="44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6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28">
        <v>2</v>
      </c>
      <c r="C9" s="31">
        <f>ROUND($B9*100000/'численность населения'!$B3,1)</f>
        <v>2</v>
      </c>
      <c r="D9" s="28">
        <v>3</v>
      </c>
      <c r="E9" s="31">
        <f>ROUND($D9*100000/'численность населения'!$C3,1)</f>
        <v>3</v>
      </c>
      <c r="F9" s="36">
        <f>(E9-C9)*100/C9</f>
        <v>50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4</v>
      </c>
      <c r="E10" s="31">
        <f>ROUND($D10*100000/'численность населения'!$C4,1)</f>
        <v>9.9</v>
      </c>
      <c r="F10" s="36" t="e">
        <f>(E10-C10)*100/C10</f>
        <v>#DIV/0!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>(E11-C11)*100/C11</f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>(E12-C12)*100/C12</f>
        <v>#DIV/0!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28">
        <v>6</v>
      </c>
      <c r="C13" s="31">
        <f>ROUND($B13*100000/'численность населения'!$B7,1)</f>
        <v>9.2</v>
      </c>
      <c r="D13" s="28">
        <v>18</v>
      </c>
      <c r="E13" s="31">
        <f>ROUND($D13*100000/'численность населения'!$C7,1)</f>
        <v>27</v>
      </c>
      <c r="F13" s="36">
        <f aca="true" t="shared" si="0" ref="F13:F31">(E13-C13)*100/C13</f>
        <v>193.47826086956522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0</v>
      </c>
      <c r="E14" s="31">
        <f>ROUND($D14*100000/'численность населения'!$C8,1)</f>
        <v>0</v>
      </c>
      <c r="F14" s="36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40</v>
      </c>
      <c r="C15" s="31">
        <f>ROUND($B15*100000/'численность населения'!$B9,1)</f>
        <v>69</v>
      </c>
      <c r="D15" s="28">
        <v>5</v>
      </c>
      <c r="E15" s="31">
        <f>ROUND($D15*100000/'численность населения'!$C9,1)</f>
        <v>8.6</v>
      </c>
      <c r="F15" s="36">
        <f t="shared" si="0"/>
        <v>-87.53623188405797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28">
        <v>37</v>
      </c>
      <c r="C16" s="31">
        <f>ROUND($B16*100000/'численность населения'!$B10,1)</f>
        <v>13.5</v>
      </c>
      <c r="D16" s="28">
        <v>27</v>
      </c>
      <c r="E16" s="31">
        <f>ROUND($D16*100000/'численность населения'!$C10,1)</f>
        <v>9.8</v>
      </c>
      <c r="F16" s="36">
        <f t="shared" si="0"/>
        <v>-27.407407407407405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81</v>
      </c>
      <c r="C17" s="31">
        <f>ROUND($B17*100000/'численность населения'!$B11,1)</f>
        <v>22.4</v>
      </c>
      <c r="D17" s="28">
        <v>96</v>
      </c>
      <c r="E17" s="31">
        <f>ROUND($D17*100000/'численность населения'!$C11,1)</f>
        <v>25.9</v>
      </c>
      <c r="F17" s="36">
        <f t="shared" si="0"/>
        <v>15.625000000000002</v>
      </c>
      <c r="G17" s="28">
        <v>6</v>
      </c>
      <c r="H17" s="31">
        <f>($G17*100000)/'численность населения'!$B11</f>
        <v>1.658008179507019</v>
      </c>
      <c r="I17" s="28">
        <v>8</v>
      </c>
      <c r="J17" s="31">
        <f>($I17*100000)/'численность населения'!$C11</f>
        <v>2.161782389580209</v>
      </c>
      <c r="K17" s="36">
        <f>(J17-H17)*100/H17</f>
        <v>30.384301856881006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</v>
      </c>
      <c r="C18" s="31">
        <f>ROUND($B18*100000/'численность населения'!$B12,1)</f>
        <v>2.4</v>
      </c>
      <c r="D18" s="28">
        <v>19</v>
      </c>
      <c r="E18" s="31">
        <f>ROUND($D18*100000/'численность населения'!$C12,1)</f>
        <v>14.9</v>
      </c>
      <c r="F18" s="36">
        <f t="shared" si="0"/>
        <v>520.8333333333334</v>
      </c>
      <c r="G18" s="28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6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4</v>
      </c>
      <c r="C19" s="31">
        <f>ROUND($B19*100000/'численность населения'!$B13,1)</f>
        <v>9.8</v>
      </c>
      <c r="D19" s="28">
        <v>1</v>
      </c>
      <c r="E19" s="31">
        <f>ROUND($D19*100000/'численность населения'!$C13,1)</f>
        <v>2.5</v>
      </c>
      <c r="F19" s="36">
        <f t="shared" si="0"/>
        <v>-74.48979591836735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28">
        <v>0</v>
      </c>
      <c r="C20" s="31"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3</v>
      </c>
      <c r="E23" s="31">
        <f>ROUND($D23*100000/'численность населения'!$C17,1)</f>
        <v>8.3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28">
        <v>24</v>
      </c>
      <c r="C24" s="31">
        <f>ROUND($B24*100000/'численность населения'!$B18,1)</f>
        <v>19.5</v>
      </c>
      <c r="D24" s="28">
        <v>49</v>
      </c>
      <c r="E24" s="31">
        <f>ROUND($D24*100000/'численность населения'!$C18,1)</f>
        <v>39.4</v>
      </c>
      <c r="F24" s="36">
        <f t="shared" si="0"/>
        <v>102.05128205128204</v>
      </c>
      <c r="G24" s="28">
        <v>0</v>
      </c>
      <c r="H24" s="31">
        <f>($G24*100000)/'численность населения'!$B18</f>
        <v>0</v>
      </c>
      <c r="I24" s="28">
        <v>3</v>
      </c>
      <c r="J24" s="31">
        <f>($I24*100000)/'численность населения'!$C18</f>
        <v>2.4115755627009645</v>
      </c>
      <c r="K24" s="3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3</v>
      </c>
      <c r="E28" s="31">
        <f>ROUND($D28*100000/'численность населения'!$C22,1)</f>
        <v>13.4</v>
      </c>
      <c r="F28" s="36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1</v>
      </c>
      <c r="E29" s="31">
        <f>ROUND($D29*100000/'численность населения'!$C23,1)</f>
        <v>3.5</v>
      </c>
      <c r="F29" s="36" t="e">
        <f t="shared" si="0"/>
        <v>#DIV/0!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5</v>
      </c>
      <c r="C30" s="31">
        <f>ROUND($B30*100000/'численность населения'!$B24,1)</f>
        <v>11</v>
      </c>
      <c r="D30" s="28">
        <v>0</v>
      </c>
      <c r="E30" s="31">
        <f>ROUND($D30*100000/'численность населения'!$C24,1)</f>
        <v>0</v>
      </c>
      <c r="F30" s="36">
        <f t="shared" si="0"/>
        <v>-100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202</v>
      </c>
      <c r="C31" s="25">
        <f>(B31*100000)/'численность населения'!B25</f>
        <v>12.238641389631084</v>
      </c>
      <c r="D31" s="13">
        <f>SUM($D9:$D30)</f>
        <v>229</v>
      </c>
      <c r="E31" s="14">
        <f>($D31*100000)/'численность населения'!$C25</f>
        <v>13.799877669206689</v>
      </c>
      <c r="F31" s="36">
        <f t="shared" si="0"/>
        <v>12.756614315853122</v>
      </c>
      <c r="G31" s="37">
        <f>SUM($G9:$G30)</f>
        <v>6</v>
      </c>
      <c r="H31" s="14">
        <f>($G31*100000)/'численность населения'!$B25</f>
        <v>0.3635240016722104</v>
      </c>
      <c r="I31" s="13">
        <f>SUM($I9:$I30)</f>
        <v>11</v>
      </c>
      <c r="J31" s="14">
        <f>($I31*100000)/'численность населения'!$C25</f>
        <v>0.6628762199182252</v>
      </c>
      <c r="K31" s="36">
        <f>(J31-H31)*100/H31</f>
        <v>82.347304956205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38" t="s">
        <v>34</v>
      </c>
      <c r="B34" s="39"/>
      <c r="C34" s="3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39"/>
      <c r="B35" s="39"/>
      <c r="C35" s="39"/>
      <c r="D35" s="26"/>
      <c r="E35" s="26"/>
      <c r="F35" s="26"/>
      <c r="G35" s="26"/>
      <c r="H35" s="40" t="s">
        <v>32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9"/>
      <c r="B36" s="39"/>
      <c r="C36" s="3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39"/>
      <c r="B37" s="39"/>
      <c r="C37" s="39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39"/>
      <c r="B38" s="39"/>
      <c r="C38" s="39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5:K5"/>
    <mergeCell ref="A4:J4"/>
    <mergeCell ref="A34:C38"/>
    <mergeCell ref="H35:J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0" sqref="B30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2019-07-01T11:02:24Z</cp:lastPrinted>
  <dcterms:created xsi:type="dcterms:W3CDTF">2003-07-30T02:22:18Z</dcterms:created>
  <dcterms:modified xsi:type="dcterms:W3CDTF">2019-09-03T19:39:13Z</dcterms:modified>
  <cp:category/>
  <cp:version/>
  <cp:contentType/>
  <cp:contentStatus/>
</cp:coreProperties>
</file>